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ithdrawal Liability\"/>
    </mc:Choice>
  </mc:AlternateContent>
  <xr:revisionPtr revIDLastSave="0" documentId="13_ncr:1_{B21DF94F-A46E-4DB5-920D-ECE887251D19}" xr6:coauthVersionLast="36" xr6:coauthVersionMax="47" xr10:uidLastSave="{00000000-0000-0000-0000-000000000000}"/>
  <bookViews>
    <workbookView xWindow="0" yWindow="0" windowWidth="19200" windowHeight="11385" xr2:uid="{00000000-000D-0000-FFFF-FFFF00000000}"/>
  </bookViews>
  <sheets>
    <sheet name="Calculation" sheetId="1" r:id="rId1"/>
  </sheets>
  <definedNames>
    <definedName name="_xlnm.Print_Area" localSheetId="0">Calculation!$A$1:$K$41</definedName>
  </definedNames>
  <calcPr calcId="191029"/>
</workbook>
</file>

<file path=xl/calcChain.xml><?xml version="1.0" encoding="utf-8"?>
<calcChain xmlns="http://schemas.openxmlformats.org/spreadsheetml/2006/main">
  <c r="K30" i="1" l="1"/>
  <c r="F30" i="1" s="1"/>
  <c r="G30" i="1" s="1"/>
  <c r="D7" i="1"/>
  <c r="K12" i="1"/>
  <c r="K29" i="1" l="1"/>
  <c r="F29" i="1" s="1"/>
  <c r="G29" i="1" s="1"/>
  <c r="K28" i="1"/>
  <c r="F28" i="1" s="1"/>
  <c r="G28" i="1" s="1"/>
  <c r="K27" i="1" l="1"/>
  <c r="F27" i="1" l="1"/>
  <c r="G27" i="1" s="1"/>
  <c r="F12" i="1"/>
  <c r="K13" i="1"/>
  <c r="F13" i="1" s="1"/>
  <c r="G13" i="1" s="1"/>
  <c r="K26" i="1" l="1"/>
  <c r="F26" i="1" l="1"/>
  <c r="G26" i="1" s="1"/>
  <c r="K25" i="1"/>
  <c r="F25" i="1" s="1"/>
  <c r="G25" i="1" s="1"/>
  <c r="G12" i="1" l="1"/>
  <c r="K14" i="1"/>
  <c r="K15" i="1"/>
  <c r="K16" i="1"/>
  <c r="K17" i="1"/>
  <c r="K18" i="1"/>
  <c r="K19" i="1"/>
  <c r="K20" i="1"/>
  <c r="K21" i="1"/>
  <c r="K22" i="1"/>
  <c r="K23" i="1"/>
  <c r="K24" i="1"/>
  <c r="F22" i="1" l="1"/>
  <c r="G22" i="1" s="1"/>
  <c r="F18" i="1"/>
  <c r="G18" i="1" s="1"/>
  <c r="F21" i="1"/>
  <c r="G21" i="1" s="1"/>
  <c r="F14" i="1"/>
  <c r="G14" i="1" s="1"/>
  <c r="F17" i="1"/>
  <c r="G17" i="1" s="1"/>
  <c r="F24" i="1"/>
  <c r="G24" i="1" s="1"/>
  <c r="F20" i="1"/>
  <c r="G20" i="1" s="1"/>
  <c r="F16" i="1"/>
  <c r="G16" i="1" s="1"/>
  <c r="F23" i="1"/>
  <c r="G23" i="1" s="1"/>
  <c r="F19" i="1"/>
  <c r="G19" i="1" s="1"/>
  <c r="F15" i="1"/>
  <c r="G15" i="1" s="1"/>
  <c r="G34" i="1" l="1"/>
  <c r="G36" i="1" s="1"/>
  <c r="G37" i="1" l="1"/>
</calcChain>
</file>

<file path=xl/sharedStrings.xml><?xml version="1.0" encoding="utf-8"?>
<sst xmlns="http://schemas.openxmlformats.org/spreadsheetml/2006/main" count="30" uniqueCount="29">
  <si>
    <t>Contributions</t>
  </si>
  <si>
    <t>SEIU NATIONAL INDUSTRY PENSION FUND</t>
  </si>
  <si>
    <t>[Employer Name]</t>
  </si>
  <si>
    <t>[Employer Number]</t>
  </si>
  <si>
    <t>Year</t>
  </si>
  <si>
    <t>5-Year Total</t>
  </si>
  <si>
    <t xml:space="preserve">Employer:   </t>
  </si>
  <si>
    <t xml:space="preserve">Employer Number:   </t>
  </si>
  <si>
    <t xml:space="preserve">Withdrawal year:   </t>
  </si>
  <si>
    <t>Deductible amount:</t>
  </si>
  <si>
    <t>Allocable Unfunded Vested Liability:</t>
  </si>
  <si>
    <t>Gross allocated liability:</t>
  </si>
  <si>
    <r>
      <rPr>
        <b/>
        <i/>
        <sz val="10"/>
        <rFont val="Arial"/>
        <family val="2"/>
      </rPr>
      <t>De minimis</t>
    </r>
    <r>
      <rPr>
        <b/>
        <sz val="10"/>
        <rFont val="Arial"/>
        <family val="2"/>
      </rPr>
      <t xml:space="preserve"> amount:</t>
    </r>
  </si>
  <si>
    <t>Plan Inputs</t>
  </si>
  <si>
    <t>Basic Pool</t>
  </si>
  <si>
    <t>Reallocated Pool</t>
  </si>
  <si>
    <t>Affected Benefits Pool</t>
  </si>
  <si>
    <t>Results</t>
  </si>
  <si>
    <t>*</t>
  </si>
  <si>
    <t>Calculate 5-Year Employer</t>
  </si>
  <si>
    <r>
      <t>5-Year Plan Contributions</t>
    </r>
    <r>
      <rPr>
        <sz val="11"/>
        <color rgb="FFFF0000"/>
        <rFont val="Arial"/>
        <family val="2"/>
      </rPr>
      <t>*</t>
    </r>
  </si>
  <si>
    <r>
      <t>Contributions</t>
    </r>
    <r>
      <rPr>
        <b/>
        <sz val="10"/>
        <color rgb="FFFF0000"/>
        <rFont val="Arial"/>
        <family val="2"/>
      </rPr>
      <t>*</t>
    </r>
  </si>
  <si>
    <t xml:space="preserve">Calculation type:   </t>
  </si>
  <si>
    <t>5-Year Employer Contributions</t>
  </si>
  <si>
    <t>Liability Allocated</t>
  </si>
  <si>
    <t>made pursuant to supplemental contribution rate increases effective after December 31, 2014</t>
  </si>
  <si>
    <t xml:space="preserve">Enter contributions obligated to be made. For Plan Years beginning on or after January 1, 2015, exclude contributions </t>
  </si>
  <si>
    <t>DETERMINATION OF EMPLOYER WITHDRAWAL LIABILITY (NOT APPLICABLE TO FORMER LOCAL 49 PLAN EMPLOYERS) - FOR 2021 WITHDRAWALS</t>
  </si>
  <si>
    <t>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</si>
</sst>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11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3"/>
      <name val="Arial"/>
      <family val="2"/>
    </font>
    <font>
      <b/>
      <sz val="10"/>
      <color rgb="FF3F3F3F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4" tint="0.39997558519241921"/>
      </bottom>
      <diagonal/>
    </border>
    <border>
      <left/>
      <right style="medium">
        <color indexed="64"/>
      </right>
      <top/>
      <bottom style="medium">
        <color theme="4" tint="0.39997558519241921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6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4" applyNumberFormat="0" applyAlignment="0" applyProtection="0"/>
    <xf numFmtId="0" fontId="2" fillId="3" borderId="0" applyNumberFormat="0" applyBorder="0" applyAlignment="0" applyProtection="0"/>
  </cellStyleXfs>
  <cellXfs count="60">
    <xf numFmtId="0" fontId="0" fillId="0" borderId="0" xfId="0"/>
    <xf numFmtId="43" fontId="6" fillId="0" borderId="0" xfId="2" applyNumberFormat="1" applyBorder="1" applyProtection="1"/>
    <xf numFmtId="43" fontId="5" fillId="0" borderId="0" xfId="1" applyFont="1" applyProtection="1"/>
    <xf numFmtId="0" fontId="5" fillId="0" borderId="0" xfId="0" applyFont="1" applyAlignment="1" applyProtection="1">
      <alignment horizontal="center"/>
    </xf>
    <xf numFmtId="0" fontId="6" fillId="0" borderId="0" xfId="3" applyAlignment="1" applyProtection="1">
      <alignment horizontal="right"/>
    </xf>
    <xf numFmtId="0" fontId="2" fillId="3" borderId="17" xfId="5" applyBorder="1" applyAlignment="1" applyProtection="1">
      <alignment horizontal="left"/>
    </xf>
    <xf numFmtId="0" fontId="2" fillId="3" borderId="15" xfId="5" applyBorder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Protection="1"/>
    <xf numFmtId="0" fontId="2" fillId="0" borderId="3" xfId="5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9" fillId="0" borderId="0" xfId="0" applyFont="1" applyProtection="1"/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8" xfId="0" applyFont="1" applyFill="1" applyBorder="1" applyProtection="1"/>
    <xf numFmtId="0" fontId="3" fillId="0" borderId="9" xfId="0" applyFont="1" applyFill="1" applyBorder="1" applyProtection="1"/>
    <xf numFmtId="0" fontId="6" fillId="0" borderId="2" xfId="2" applyAlignment="1" applyProtection="1">
      <alignment horizontal="centerContinuous"/>
    </xf>
    <xf numFmtId="0" fontId="6" fillId="0" borderId="0" xfId="3" applyAlignment="1" applyProtection="1">
      <alignment horizontal="center"/>
    </xf>
    <xf numFmtId="43" fontId="6" fillId="0" borderId="2" xfId="2" applyNumberFormat="1" applyAlignment="1" applyProtection="1">
      <alignment horizontal="center" wrapText="1"/>
    </xf>
    <xf numFmtId="0" fontId="6" fillId="0" borderId="2" xfId="2" applyAlignment="1" applyProtection="1">
      <alignment horizontal="center" wrapText="1"/>
    </xf>
    <xf numFmtId="4" fontId="6" fillId="0" borderId="2" xfId="2" applyNumberFormat="1" applyAlignment="1" applyProtection="1">
      <alignment horizontal="center" wrapText="1"/>
    </xf>
    <xf numFmtId="166" fontId="2" fillId="0" borderId="14" xfId="5" applyNumberFormat="1" applyFill="1" applyBorder="1" applyAlignment="1" applyProtection="1">
      <alignment horizontal="right"/>
    </xf>
    <xf numFmtId="166" fontId="2" fillId="0" borderId="0" xfId="5" applyNumberFormat="1" applyFill="1" applyBorder="1" applyAlignment="1" applyProtection="1">
      <alignment horizontal="center"/>
    </xf>
    <xf numFmtId="166" fontId="2" fillId="0" borderId="0" xfId="5" applyNumberFormat="1" applyFill="1" applyBorder="1" applyProtection="1"/>
    <xf numFmtId="166" fontId="3" fillId="0" borderId="0" xfId="1" applyNumberFormat="1" applyFont="1" applyProtection="1"/>
    <xf numFmtId="166" fontId="3" fillId="0" borderId="0" xfId="1" applyNumberFormat="1" applyFont="1" applyAlignment="1" applyProtection="1">
      <alignment horizontal="right"/>
    </xf>
    <xf numFmtId="3" fontId="3" fillId="0" borderId="9" xfId="0" applyNumberFormat="1" applyFont="1" applyFill="1" applyBorder="1" applyProtection="1"/>
    <xf numFmtId="43" fontId="3" fillId="0" borderId="0" xfId="0" applyNumberFormat="1" applyFont="1" applyProtection="1"/>
    <xf numFmtId="166" fontId="2" fillId="0" borderId="0" xfId="5" applyNumberFormat="1" applyFill="1" applyBorder="1" applyAlignment="1" applyProtection="1"/>
    <xf numFmtId="166" fontId="2" fillId="0" borderId="0" xfId="5" applyNumberFormat="1" applyFill="1" applyBorder="1" applyAlignment="1" applyProtection="1">
      <alignment horizontal="right"/>
    </xf>
    <xf numFmtId="0" fontId="5" fillId="0" borderId="18" xfId="0" applyFont="1" applyBorder="1" applyAlignment="1" applyProtection="1">
      <alignment horizontal="center"/>
    </xf>
    <xf numFmtId="43" fontId="3" fillId="0" borderId="0" xfId="1" applyFont="1" applyAlignment="1" applyProtection="1">
      <alignment horizontal="center"/>
    </xf>
    <xf numFmtId="4" fontId="3" fillId="0" borderId="0" xfId="0" applyNumberFormat="1" applyFont="1" applyAlignment="1" applyProtection="1">
      <alignment horizontal="right"/>
    </xf>
    <xf numFmtId="166" fontId="3" fillId="0" borderId="8" xfId="0" applyNumberFormat="1" applyFont="1" applyFill="1" applyBorder="1" applyProtection="1"/>
    <xf numFmtId="166" fontId="3" fillId="0" borderId="0" xfId="0" applyNumberFormat="1" applyFont="1" applyFill="1" applyBorder="1" applyProtection="1"/>
    <xf numFmtId="166" fontId="3" fillId="0" borderId="9" xfId="0" applyNumberFormat="1" applyFont="1" applyFill="1" applyBorder="1" applyProtection="1"/>
    <xf numFmtId="166" fontId="3" fillId="0" borderId="10" xfId="0" quotePrefix="1" applyNumberFormat="1" applyFont="1" applyFill="1" applyBorder="1" applyAlignment="1" applyProtection="1">
      <alignment horizontal="left"/>
    </xf>
    <xf numFmtId="166" fontId="3" fillId="0" borderId="1" xfId="0" quotePrefix="1" applyNumberFormat="1" applyFont="1" applyFill="1" applyBorder="1" applyAlignment="1" applyProtection="1">
      <alignment horizontal="left"/>
    </xf>
    <xf numFmtId="166" fontId="3" fillId="0" borderId="11" xfId="0" quotePrefix="1" applyNumberFormat="1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6" fillId="0" borderId="0" xfId="3" applyBorder="1" applyAlignment="1" applyProtection="1">
      <alignment horizontal="left"/>
    </xf>
    <xf numFmtId="166" fontId="7" fillId="2" borderId="4" xfId="4" applyNumberFormat="1" applyAlignment="1" applyProtection="1">
      <alignment horizontal="right"/>
    </xf>
    <xf numFmtId="4" fontId="3" fillId="0" borderId="0" xfId="0" applyNumberFormat="1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2" fillId="3" borderId="16" xfId="5" applyBorder="1" applyAlignment="1" applyProtection="1">
      <alignment horizontal="left"/>
      <protection locked="0"/>
    </xf>
    <xf numFmtId="0" fontId="2" fillId="3" borderId="3" xfId="5" applyBorder="1" applyAlignment="1" applyProtection="1">
      <alignment horizontal="left"/>
      <protection locked="0"/>
    </xf>
    <xf numFmtId="0" fontId="1" fillId="3" borderId="3" xfId="5" applyFont="1" applyBorder="1" applyAlignment="1" applyProtection="1">
      <alignment horizontal="center"/>
      <protection locked="0"/>
    </xf>
    <xf numFmtId="3" fontId="2" fillId="3" borderId="3" xfId="5" applyNumberFormat="1" applyBorder="1" applyProtection="1">
      <protection locked="0"/>
    </xf>
    <xf numFmtId="3" fontId="2" fillId="3" borderId="3" xfId="5" applyNumberFormat="1" applyBorder="1" applyAlignment="1" applyProtection="1">
      <alignment horizontal="right"/>
      <protection locked="0"/>
    </xf>
    <xf numFmtId="0" fontId="6" fillId="0" borderId="12" xfId="2" applyFill="1" applyBorder="1" applyAlignment="1" applyProtection="1">
      <alignment horizontal="center"/>
    </xf>
    <xf numFmtId="0" fontId="6" fillId="0" borderId="2" xfId="2" applyFill="1" applyBorder="1" applyAlignment="1" applyProtection="1">
      <alignment horizontal="center"/>
    </xf>
    <xf numFmtId="0" fontId="6" fillId="0" borderId="13" xfId="2" applyFill="1" applyBorder="1" applyAlignment="1" applyProtection="1">
      <alignment horizontal="center"/>
    </xf>
    <xf numFmtId="0" fontId="6" fillId="0" borderId="2" xfId="2" applyAlignment="1" applyProtection="1">
      <alignment horizontal="center"/>
    </xf>
    <xf numFmtId="0" fontId="6" fillId="0" borderId="5" xfId="3" applyFill="1" applyBorder="1" applyAlignment="1" applyProtection="1">
      <alignment horizontal="center"/>
    </xf>
    <xf numFmtId="0" fontId="6" fillId="0" borderId="6" xfId="3" applyFill="1" applyBorder="1" applyAlignment="1" applyProtection="1">
      <alignment horizontal="center"/>
    </xf>
    <xf numFmtId="0" fontId="6" fillId="0" borderId="7" xfId="3" applyFill="1" applyBorder="1" applyAlignment="1" applyProtection="1">
      <alignment horizontal="center"/>
    </xf>
  </cellXfs>
  <cellStyles count="6">
    <cellStyle name="20% - Accent6" xfId="5" builtinId="50"/>
    <cellStyle name="Comma" xfId="1" builtinId="3"/>
    <cellStyle name="Heading 3" xfId="2" builtinId="18"/>
    <cellStyle name="Heading 4" xfId="3" builtinId="19"/>
    <cellStyle name="Normal" xfId="0" builtinId="0"/>
    <cellStyle name="Output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zoomScaleNormal="100" workbookViewId="0">
      <selection activeCell="C7" sqref="C7"/>
    </sheetView>
  </sheetViews>
  <sheetFormatPr defaultColWidth="9.140625" defaultRowHeight="12.75" x14ac:dyDescent="0.2"/>
  <cols>
    <col min="1" max="1" width="6.5703125" style="3" customWidth="1"/>
    <col min="2" max="2" width="18.7109375" style="15" customWidth="1"/>
    <col min="3" max="3" width="16" style="15" customWidth="1"/>
    <col min="4" max="4" width="16.28515625" style="8" customWidth="1"/>
    <col min="5" max="5" width="18.28515625" style="8" customWidth="1"/>
    <col min="6" max="6" width="19.28515625" style="8" customWidth="1"/>
    <col min="7" max="7" width="16" style="8" customWidth="1"/>
    <col min="8" max="8" width="3.85546875" style="8" customWidth="1"/>
    <col min="9" max="9" width="9.140625" style="8"/>
    <col min="10" max="10" width="19.28515625" style="8" customWidth="1"/>
    <col min="11" max="11" width="13.42578125" style="8" bestFit="1" customWidth="1"/>
    <col min="12" max="13" width="9.140625" style="8"/>
    <col min="14" max="14" width="11.7109375" style="8" customWidth="1"/>
    <col min="15" max="16384" width="9.140625" style="8"/>
  </cols>
  <sheetData>
    <row r="1" spans="1:14" s="2" customFormat="1" ht="15" x14ac:dyDescent="0.25">
      <c r="A1" s="1" t="s">
        <v>1</v>
      </c>
    </row>
    <row r="2" spans="1:14" s="2" customFormat="1" ht="15" x14ac:dyDescent="0.25">
      <c r="A2" s="1" t="s">
        <v>27</v>
      </c>
    </row>
    <row r="4" spans="1:14" ht="15.75" thickBot="1" x14ac:dyDescent="0.3">
      <c r="B4" s="4" t="s">
        <v>6</v>
      </c>
      <c r="C4" s="48" t="s">
        <v>2</v>
      </c>
      <c r="D4" s="5"/>
      <c r="E4" s="5"/>
      <c r="F4" s="6"/>
      <c r="G4" s="7"/>
    </row>
    <row r="5" spans="1:14" ht="15" x14ac:dyDescent="0.25">
      <c r="B5" s="4" t="s">
        <v>7</v>
      </c>
      <c r="C5" s="49" t="s">
        <v>3</v>
      </c>
      <c r="G5" s="7"/>
      <c r="I5" s="57" t="s">
        <v>19</v>
      </c>
      <c r="J5" s="58"/>
      <c r="K5" s="59"/>
    </row>
    <row r="6" spans="1:14" ht="15.75" thickBot="1" x14ac:dyDescent="0.3">
      <c r="B6" s="4" t="s">
        <v>8</v>
      </c>
      <c r="C6" s="9">
        <v>2021</v>
      </c>
      <c r="E6" s="7"/>
      <c r="F6" s="7"/>
      <c r="G6" s="7"/>
      <c r="H6" s="10"/>
      <c r="I6" s="53" t="s">
        <v>0</v>
      </c>
      <c r="J6" s="54"/>
      <c r="K6" s="55"/>
    </row>
    <row r="7" spans="1:14" ht="15" x14ac:dyDescent="0.25">
      <c r="B7" s="4" t="s">
        <v>22</v>
      </c>
      <c r="C7" s="50" t="s">
        <v>28</v>
      </c>
      <c r="D7" s="11" t="str">
        <f>IF(AND(C6&lt;&gt;2021,YEAR(C6)&lt;&gt;2021), "ERROR: WITHDRAWAL MUST BE DURING 2020","")</f>
        <v/>
      </c>
      <c r="I7" s="12" t="s">
        <v>4</v>
      </c>
      <c r="J7" s="13" t="s">
        <v>21</v>
      </c>
      <c r="K7" s="14" t="s">
        <v>5</v>
      </c>
    </row>
    <row r="8" spans="1:14" x14ac:dyDescent="0.2">
      <c r="I8" s="16">
        <v>1998</v>
      </c>
      <c r="J8" s="51"/>
      <c r="K8" s="17"/>
    </row>
    <row r="9" spans="1:14" ht="15.75" thickBot="1" x14ac:dyDescent="0.3">
      <c r="B9" s="18" t="s">
        <v>13</v>
      </c>
      <c r="C9" s="18"/>
      <c r="D9" s="18"/>
      <c r="E9" s="18"/>
      <c r="I9" s="16">
        <v>1999</v>
      </c>
      <c r="J9" s="51"/>
      <c r="K9" s="17"/>
    </row>
    <row r="10" spans="1:14" ht="31.9" customHeight="1" thickBot="1" x14ac:dyDescent="0.3">
      <c r="A10" s="19"/>
      <c r="B10" s="20" t="s">
        <v>14</v>
      </c>
      <c r="C10" s="20" t="s">
        <v>15</v>
      </c>
      <c r="D10" s="21" t="s">
        <v>16</v>
      </c>
      <c r="E10" s="21" t="s">
        <v>20</v>
      </c>
      <c r="F10" s="21" t="s">
        <v>23</v>
      </c>
      <c r="G10" s="22" t="s">
        <v>24</v>
      </c>
      <c r="I10" s="16">
        <v>2000</v>
      </c>
      <c r="J10" s="51"/>
      <c r="K10" s="17"/>
    </row>
    <row r="11" spans="1:14" ht="15" x14ac:dyDescent="0.25">
      <c r="A11" s="19" t="s">
        <v>4</v>
      </c>
      <c r="I11" s="16">
        <v>2001</v>
      </c>
      <c r="J11" s="51"/>
      <c r="K11" s="17"/>
    </row>
    <row r="12" spans="1:14" x14ac:dyDescent="0.2">
      <c r="A12" s="3">
        <v>2002</v>
      </c>
      <c r="B12" s="23">
        <v>23727567</v>
      </c>
      <c r="C12" s="24">
        <v>0</v>
      </c>
      <c r="D12" s="24">
        <v>0</v>
      </c>
      <c r="E12" s="25">
        <v>140754486</v>
      </c>
      <c r="F12" s="26">
        <f t="shared" ref="F12:F29" si="0">K12</f>
        <v>0</v>
      </c>
      <c r="G12" s="27">
        <f>(F12/E12)*(B12+C12+D12)</f>
        <v>0</v>
      </c>
      <c r="I12" s="16">
        <v>2002</v>
      </c>
      <c r="J12" s="51"/>
      <c r="K12" s="28">
        <f>SUM(J8:J12)</f>
        <v>0</v>
      </c>
    </row>
    <row r="13" spans="1:14" x14ac:dyDescent="0.2">
      <c r="A13" s="3">
        <v>2003</v>
      </c>
      <c r="B13" s="23">
        <v>-2735333</v>
      </c>
      <c r="C13" s="24">
        <v>0</v>
      </c>
      <c r="D13" s="24">
        <v>0</v>
      </c>
      <c r="E13" s="25">
        <v>150936180</v>
      </c>
      <c r="F13" s="26">
        <f t="shared" si="0"/>
        <v>0</v>
      </c>
      <c r="G13" s="27">
        <f t="shared" ref="G13:G29" si="1">(F13/E13)*(B13+C13+D13)</f>
        <v>0</v>
      </c>
      <c r="I13" s="16">
        <v>2003</v>
      </c>
      <c r="J13" s="51"/>
      <c r="K13" s="28">
        <f t="shared" ref="K13:K23" si="2">SUM(J9:J13)</f>
        <v>0</v>
      </c>
      <c r="M13" s="29"/>
      <c r="N13" s="29"/>
    </row>
    <row r="14" spans="1:14" x14ac:dyDescent="0.2">
      <c r="A14" s="3">
        <v>2004</v>
      </c>
      <c r="B14" s="23">
        <v>24358728</v>
      </c>
      <c r="C14" s="30">
        <v>40298</v>
      </c>
      <c r="D14" s="24">
        <v>0</v>
      </c>
      <c r="E14" s="25">
        <v>162472680</v>
      </c>
      <c r="F14" s="26">
        <f t="shared" si="0"/>
        <v>0</v>
      </c>
      <c r="G14" s="27">
        <f t="shared" si="1"/>
        <v>0</v>
      </c>
      <c r="I14" s="16">
        <v>2004</v>
      </c>
      <c r="J14" s="52"/>
      <c r="K14" s="28">
        <f t="shared" si="2"/>
        <v>0</v>
      </c>
      <c r="M14" s="29"/>
      <c r="N14" s="29"/>
    </row>
    <row r="15" spans="1:14" x14ac:dyDescent="0.2">
      <c r="A15" s="3">
        <v>2005</v>
      </c>
      <c r="B15" s="23">
        <v>2036773</v>
      </c>
      <c r="C15" s="30">
        <v>83139</v>
      </c>
      <c r="D15" s="24">
        <v>0</v>
      </c>
      <c r="E15" s="25">
        <v>173635603</v>
      </c>
      <c r="F15" s="26">
        <f t="shared" si="0"/>
        <v>0</v>
      </c>
      <c r="G15" s="27">
        <f t="shared" si="1"/>
        <v>0</v>
      </c>
      <c r="I15" s="16">
        <v>2005</v>
      </c>
      <c r="J15" s="52"/>
      <c r="K15" s="28">
        <f t="shared" si="2"/>
        <v>0</v>
      </c>
      <c r="M15" s="29"/>
      <c r="N15" s="29"/>
    </row>
    <row r="16" spans="1:14" x14ac:dyDescent="0.2">
      <c r="A16" s="3">
        <v>2006</v>
      </c>
      <c r="B16" s="23">
        <v>-20939170</v>
      </c>
      <c r="C16" s="30">
        <v>92813</v>
      </c>
      <c r="D16" s="24">
        <v>0</v>
      </c>
      <c r="E16" s="25">
        <v>183095035</v>
      </c>
      <c r="F16" s="26">
        <f t="shared" si="0"/>
        <v>0</v>
      </c>
      <c r="G16" s="27">
        <f t="shared" si="1"/>
        <v>0</v>
      </c>
      <c r="I16" s="16">
        <v>2006</v>
      </c>
      <c r="J16" s="52"/>
      <c r="K16" s="28">
        <f t="shared" si="2"/>
        <v>0</v>
      </c>
      <c r="M16" s="29"/>
      <c r="N16" s="29"/>
    </row>
    <row r="17" spans="1:14" x14ac:dyDescent="0.2">
      <c r="A17" s="3">
        <v>2007</v>
      </c>
      <c r="B17" s="23">
        <v>20312065</v>
      </c>
      <c r="C17" s="30">
        <v>546234</v>
      </c>
      <c r="D17" s="24">
        <v>0</v>
      </c>
      <c r="E17" s="25">
        <v>191086522</v>
      </c>
      <c r="F17" s="26">
        <f t="shared" si="0"/>
        <v>0</v>
      </c>
      <c r="G17" s="27">
        <f t="shared" si="1"/>
        <v>0</v>
      </c>
      <c r="I17" s="16">
        <v>2007</v>
      </c>
      <c r="J17" s="52"/>
      <c r="K17" s="28">
        <f t="shared" si="2"/>
        <v>0</v>
      </c>
      <c r="M17" s="29"/>
      <c r="N17" s="29"/>
    </row>
    <row r="18" spans="1:14" x14ac:dyDescent="0.2">
      <c r="A18" s="3">
        <v>2008</v>
      </c>
      <c r="B18" s="23">
        <v>50338822</v>
      </c>
      <c r="C18" s="30">
        <v>1901585</v>
      </c>
      <c r="D18" s="24">
        <v>0</v>
      </c>
      <c r="E18" s="31">
        <v>198119385</v>
      </c>
      <c r="F18" s="26">
        <f t="shared" si="0"/>
        <v>0</v>
      </c>
      <c r="G18" s="27">
        <f t="shared" si="1"/>
        <v>0</v>
      </c>
      <c r="I18" s="16">
        <v>2008</v>
      </c>
      <c r="J18" s="52"/>
      <c r="K18" s="28">
        <f t="shared" si="2"/>
        <v>0</v>
      </c>
      <c r="M18" s="29"/>
      <c r="N18" s="29"/>
    </row>
    <row r="19" spans="1:14" x14ac:dyDescent="0.2">
      <c r="A19" s="3">
        <v>2009</v>
      </c>
      <c r="B19" s="23">
        <v>95600685</v>
      </c>
      <c r="C19" s="30">
        <v>488817</v>
      </c>
      <c r="D19" s="24">
        <v>0</v>
      </c>
      <c r="E19" s="25">
        <v>203044985</v>
      </c>
      <c r="F19" s="26">
        <f t="shared" si="0"/>
        <v>0</v>
      </c>
      <c r="G19" s="27">
        <f t="shared" si="1"/>
        <v>0</v>
      </c>
      <c r="I19" s="16">
        <v>2009</v>
      </c>
      <c r="J19" s="52"/>
      <c r="K19" s="28">
        <f t="shared" si="2"/>
        <v>0</v>
      </c>
      <c r="M19" s="29"/>
      <c r="N19" s="29"/>
    </row>
    <row r="20" spans="1:14" x14ac:dyDescent="0.2">
      <c r="A20" s="3">
        <v>2010</v>
      </c>
      <c r="B20" s="23">
        <v>32906920</v>
      </c>
      <c r="C20" s="31">
        <v>2633458</v>
      </c>
      <c r="D20" s="24">
        <v>0</v>
      </c>
      <c r="E20" s="25">
        <v>207848001</v>
      </c>
      <c r="F20" s="26">
        <f t="shared" si="0"/>
        <v>0</v>
      </c>
      <c r="G20" s="27">
        <f t="shared" si="1"/>
        <v>0</v>
      </c>
      <c r="I20" s="16">
        <v>2010</v>
      </c>
      <c r="J20" s="52"/>
      <c r="K20" s="28">
        <f t="shared" si="2"/>
        <v>0</v>
      </c>
      <c r="M20" s="29"/>
      <c r="N20" s="29"/>
    </row>
    <row r="21" spans="1:14" x14ac:dyDescent="0.2">
      <c r="A21" s="3">
        <v>2011</v>
      </c>
      <c r="B21" s="23">
        <v>104163144</v>
      </c>
      <c r="C21" s="31">
        <v>1473297</v>
      </c>
      <c r="D21" s="24">
        <v>0</v>
      </c>
      <c r="E21" s="25">
        <v>213718532</v>
      </c>
      <c r="F21" s="26">
        <f t="shared" si="0"/>
        <v>0</v>
      </c>
      <c r="G21" s="27">
        <f t="shared" si="1"/>
        <v>0</v>
      </c>
      <c r="I21" s="16">
        <v>2011</v>
      </c>
      <c r="J21" s="52"/>
      <c r="K21" s="28">
        <f t="shared" si="2"/>
        <v>0</v>
      </c>
      <c r="M21" s="29"/>
      <c r="N21" s="29"/>
    </row>
    <row r="22" spans="1:14" x14ac:dyDescent="0.2">
      <c r="A22" s="3">
        <v>2012</v>
      </c>
      <c r="B22" s="23">
        <v>61105569</v>
      </c>
      <c r="C22" s="31">
        <v>2275918</v>
      </c>
      <c r="D22" s="24">
        <v>0</v>
      </c>
      <c r="E22" s="25">
        <v>224568256</v>
      </c>
      <c r="F22" s="26">
        <f t="shared" si="0"/>
        <v>0</v>
      </c>
      <c r="G22" s="27">
        <f t="shared" si="1"/>
        <v>0</v>
      </c>
      <c r="I22" s="16">
        <v>2012</v>
      </c>
      <c r="J22" s="52"/>
      <c r="K22" s="28">
        <f t="shared" si="2"/>
        <v>0</v>
      </c>
      <c r="M22" s="29"/>
      <c r="N22" s="29"/>
    </row>
    <row r="23" spans="1:14" x14ac:dyDescent="0.2">
      <c r="A23" s="3">
        <v>2013</v>
      </c>
      <c r="B23" s="23">
        <v>30637281</v>
      </c>
      <c r="C23" s="31">
        <v>3909378</v>
      </c>
      <c r="D23" s="24">
        <v>0</v>
      </c>
      <c r="E23" s="25">
        <v>225996766</v>
      </c>
      <c r="F23" s="26">
        <f t="shared" si="0"/>
        <v>0</v>
      </c>
      <c r="G23" s="27">
        <f t="shared" si="1"/>
        <v>0</v>
      </c>
      <c r="I23" s="16">
        <v>2013</v>
      </c>
      <c r="J23" s="52"/>
      <c r="K23" s="28">
        <f t="shared" si="2"/>
        <v>0</v>
      </c>
      <c r="M23" s="29"/>
      <c r="N23" s="29"/>
    </row>
    <row r="24" spans="1:14" x14ac:dyDescent="0.2">
      <c r="A24" s="3">
        <v>2014</v>
      </c>
      <c r="B24" s="23">
        <v>67832738</v>
      </c>
      <c r="C24" s="31">
        <v>197613</v>
      </c>
      <c r="D24" s="25">
        <v>0</v>
      </c>
      <c r="E24" s="25">
        <v>247709038</v>
      </c>
      <c r="F24" s="26">
        <f t="shared" si="0"/>
        <v>0</v>
      </c>
      <c r="G24" s="27">
        <f t="shared" si="1"/>
        <v>0</v>
      </c>
      <c r="I24" s="16">
        <v>2014</v>
      </c>
      <c r="J24" s="51"/>
      <c r="K24" s="28">
        <f t="shared" ref="K24:K29" si="3">SUM(J20:J24)</f>
        <v>0</v>
      </c>
      <c r="M24" s="29"/>
      <c r="N24" s="29"/>
    </row>
    <row r="25" spans="1:14" x14ac:dyDescent="0.2">
      <c r="A25" s="3">
        <v>2015</v>
      </c>
      <c r="B25" s="23">
        <v>99882443</v>
      </c>
      <c r="C25" s="31">
        <v>3744181</v>
      </c>
      <c r="D25" s="25">
        <v>0</v>
      </c>
      <c r="E25" s="25">
        <v>267211928</v>
      </c>
      <c r="F25" s="26">
        <f t="shared" si="0"/>
        <v>0</v>
      </c>
      <c r="G25" s="27">
        <f t="shared" si="1"/>
        <v>0</v>
      </c>
      <c r="I25" s="16">
        <v>2015</v>
      </c>
      <c r="J25" s="51"/>
      <c r="K25" s="28">
        <f t="shared" si="3"/>
        <v>0</v>
      </c>
      <c r="M25" s="29"/>
      <c r="N25" s="29"/>
    </row>
    <row r="26" spans="1:14" x14ac:dyDescent="0.2">
      <c r="A26" s="3">
        <v>2016</v>
      </c>
      <c r="B26" s="23">
        <v>99553941</v>
      </c>
      <c r="C26" s="31">
        <v>2326449</v>
      </c>
      <c r="D26" s="25">
        <v>0</v>
      </c>
      <c r="E26" s="25">
        <v>285321630</v>
      </c>
      <c r="F26" s="26">
        <f t="shared" si="0"/>
        <v>0</v>
      </c>
      <c r="G26" s="27">
        <f t="shared" si="1"/>
        <v>0</v>
      </c>
      <c r="I26" s="16">
        <v>2016</v>
      </c>
      <c r="J26" s="51"/>
      <c r="K26" s="28">
        <f t="shared" si="3"/>
        <v>0</v>
      </c>
      <c r="M26" s="29"/>
      <c r="N26" s="29"/>
    </row>
    <row r="27" spans="1:14" x14ac:dyDescent="0.2">
      <c r="A27" s="32">
        <v>2017</v>
      </c>
      <c r="B27" s="31">
        <v>-2155401</v>
      </c>
      <c r="C27" s="31">
        <v>853000</v>
      </c>
      <c r="D27" s="25">
        <v>0</v>
      </c>
      <c r="E27" s="25">
        <v>300500965</v>
      </c>
      <c r="F27" s="26">
        <f t="shared" si="0"/>
        <v>0</v>
      </c>
      <c r="G27" s="27">
        <f t="shared" si="1"/>
        <v>0</v>
      </c>
      <c r="I27" s="16">
        <v>2017</v>
      </c>
      <c r="J27" s="51"/>
      <c r="K27" s="28">
        <f t="shared" si="3"/>
        <v>0</v>
      </c>
      <c r="M27" s="29"/>
      <c r="N27" s="29"/>
    </row>
    <row r="28" spans="1:14" x14ac:dyDescent="0.2">
      <c r="A28" s="32">
        <v>2018</v>
      </c>
      <c r="B28" s="31">
        <v>81596326</v>
      </c>
      <c r="C28" s="31">
        <v>658585</v>
      </c>
      <c r="D28" s="25">
        <v>0</v>
      </c>
      <c r="E28" s="25">
        <v>308745933</v>
      </c>
      <c r="F28" s="26">
        <f t="shared" si="0"/>
        <v>0</v>
      </c>
      <c r="G28" s="27">
        <f t="shared" si="1"/>
        <v>0</v>
      </c>
      <c r="I28" s="16">
        <v>2018</v>
      </c>
      <c r="J28" s="51"/>
      <c r="K28" s="28">
        <f t="shared" si="3"/>
        <v>0</v>
      </c>
      <c r="M28" s="29"/>
      <c r="N28" s="29"/>
    </row>
    <row r="29" spans="1:14" x14ac:dyDescent="0.2">
      <c r="A29" s="32">
        <v>2019</v>
      </c>
      <c r="B29" s="31">
        <v>56105428</v>
      </c>
      <c r="C29" s="31">
        <v>6242049</v>
      </c>
      <c r="D29" s="25">
        <v>0</v>
      </c>
      <c r="E29" s="25">
        <v>313060715</v>
      </c>
      <c r="F29" s="26">
        <f t="shared" si="0"/>
        <v>0</v>
      </c>
      <c r="G29" s="27">
        <f t="shared" si="1"/>
        <v>0</v>
      </c>
      <c r="I29" s="16">
        <v>2019</v>
      </c>
      <c r="J29" s="51"/>
      <c r="K29" s="28">
        <f t="shared" si="3"/>
        <v>0</v>
      </c>
      <c r="M29" s="29"/>
      <c r="N29" s="29"/>
    </row>
    <row r="30" spans="1:14" x14ac:dyDescent="0.2">
      <c r="A30" s="32">
        <v>2020</v>
      </c>
      <c r="B30" s="31">
        <v>183193166</v>
      </c>
      <c r="C30" s="31">
        <v>1091475</v>
      </c>
      <c r="D30" s="25">
        <v>65032084</v>
      </c>
      <c r="E30" s="25">
        <v>304315150</v>
      </c>
      <c r="F30" s="26">
        <f t="shared" ref="F30" si="4">K30</f>
        <v>0</v>
      </c>
      <c r="G30" s="27">
        <f t="shared" ref="G30" si="5">(F30/E30)*(B30+C30+D30)</f>
        <v>0</v>
      </c>
      <c r="I30" s="16">
        <v>2020</v>
      </c>
      <c r="J30" s="51"/>
      <c r="K30" s="28">
        <f t="shared" ref="K30" si="6">SUM(J26:J30)</f>
        <v>0</v>
      </c>
      <c r="M30" s="29"/>
      <c r="N30" s="29"/>
    </row>
    <row r="31" spans="1:14" x14ac:dyDescent="0.2">
      <c r="B31" s="33"/>
      <c r="C31" s="33"/>
      <c r="G31" s="34"/>
      <c r="I31" s="35"/>
      <c r="J31" s="36"/>
      <c r="K31" s="37"/>
      <c r="M31" s="29"/>
      <c r="N31" s="29"/>
    </row>
    <row r="32" spans="1:14" ht="15.75" thickBot="1" x14ac:dyDescent="0.3">
      <c r="A32" s="7"/>
      <c r="B32" s="10"/>
      <c r="C32" s="10"/>
      <c r="E32" s="56" t="s">
        <v>17</v>
      </c>
      <c r="F32" s="56"/>
      <c r="G32" s="56"/>
      <c r="I32" s="35"/>
      <c r="J32" s="36"/>
      <c r="K32" s="37"/>
    </row>
    <row r="33" spans="1:11" ht="13.5" thickBot="1" x14ac:dyDescent="0.25">
      <c r="B33" s="10"/>
      <c r="C33" s="10"/>
      <c r="I33" s="38"/>
      <c r="J33" s="39"/>
      <c r="K33" s="40"/>
    </row>
    <row r="34" spans="1:11" x14ac:dyDescent="0.2">
      <c r="B34" s="10"/>
      <c r="C34" s="10"/>
      <c r="E34" s="41" t="s">
        <v>11</v>
      </c>
      <c r="F34" s="41"/>
      <c r="G34" s="27">
        <f>SUM(G12:G30)</f>
        <v>0</v>
      </c>
    </row>
    <row r="35" spans="1:11" x14ac:dyDescent="0.2">
      <c r="B35" s="10"/>
      <c r="C35" s="10"/>
      <c r="E35" s="41" t="s">
        <v>12</v>
      </c>
      <c r="F35" s="41"/>
      <c r="G35" s="27">
        <v>50000</v>
      </c>
    </row>
    <row r="36" spans="1:11" x14ac:dyDescent="0.2">
      <c r="B36" s="33"/>
      <c r="C36" s="33"/>
      <c r="E36" s="42" t="s">
        <v>9</v>
      </c>
      <c r="F36" s="42"/>
      <c r="G36" s="27">
        <f>ROUND(MAX(MIN(100000+G35-G34,G34,G35),0),0)</f>
        <v>0</v>
      </c>
    </row>
    <row r="37" spans="1:11" ht="15" x14ac:dyDescent="0.25">
      <c r="E37" s="43" t="s">
        <v>10</v>
      </c>
      <c r="F37" s="43"/>
      <c r="G37" s="44">
        <f>MAX(G34-G36,0)</f>
        <v>0</v>
      </c>
    </row>
    <row r="38" spans="1:11" x14ac:dyDescent="0.2">
      <c r="G38" s="45"/>
    </row>
    <row r="40" spans="1:11" x14ac:dyDescent="0.2">
      <c r="A40" s="46" t="s">
        <v>18</v>
      </c>
      <c r="B40" s="47" t="s">
        <v>26</v>
      </c>
    </row>
    <row r="41" spans="1:11" x14ac:dyDescent="0.2">
      <c r="B41" s="47" t="s">
        <v>25</v>
      </c>
    </row>
  </sheetData>
  <sheetProtection algorithmName="SHA-512" hashValue="xOMwzP42hgwBSVcVK0ItU87LDkIyFZ+BxLNlCITOLQdTCtT0e4dAxN3cjktTOKNoBAxmmalyWfdveWP/LHDyKw==" saltValue="PB6/vHtX+3LNwCgKIx215g==" spinCount="100000" sheet="1" objects="1" scenarios="1"/>
  <mergeCells count="3">
    <mergeCell ref="I6:K6"/>
    <mergeCell ref="E32:G32"/>
    <mergeCell ref="I5:K5"/>
  </mergeCells>
  <phoneticPr fontId="4" type="noConversion"/>
  <dataValidations count="1">
    <dataValidation type="list" allowBlank="1" showInputMessage="1" showErrorMessage="1" sqref="C7" xr:uid="{00000000-0002-0000-0000-000000000000}">
      <formula1>"[Select One],Estimated,Provisional,Final"</formula1>
    </dataValidation>
  </dataValidations>
  <pageMargins left="0.75" right="0.75" top="1" bottom="1" header="0.5" footer="0.5"/>
  <pageSetup scale="7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Calculation</vt:lpstr>
      <vt:lpstr>Calculation!Print_Area</vt:lpstr>
    </vt:vector>
  </TitlesOfParts>
  <Company>SEIU_Benifits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</dc:creator>
  <cp:lastModifiedBy>Jonas Gudjonsson</cp:lastModifiedBy>
  <cp:lastPrinted>2019-03-07T22:42:21Z</cp:lastPrinted>
  <dcterms:created xsi:type="dcterms:W3CDTF">2004-03-19T14:42:17Z</dcterms:created>
  <dcterms:modified xsi:type="dcterms:W3CDTF">2022-02-18T21:31:20Z</dcterms:modified>
</cp:coreProperties>
</file>