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EIU-NI.CLI\val2025\withdrawal\WL Worksheet\"/>
    </mc:Choice>
  </mc:AlternateContent>
  <xr:revisionPtr revIDLastSave="0" documentId="8_{442014AD-0998-4882-A842-E4E895B3B7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alculation" sheetId="1" r:id="rId1"/>
  </sheets>
  <definedNames>
    <definedName name="_xlnm.Print_Area" localSheetId="0">Calculation!$A$1:$K$43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1" l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F16" i="1" s="1"/>
  <c r="G16" i="1" s="1"/>
  <c r="K15" i="1"/>
  <c r="F15" i="1" s="1"/>
  <c r="G15" i="1" s="1"/>
  <c r="K14" i="1"/>
  <c r="K13" i="1"/>
  <c r="F13" i="1" s="1"/>
  <c r="G13" i="1" s="1"/>
  <c r="K12" i="1"/>
  <c r="F12" i="1" s="1"/>
  <c r="G12" i="1" s="1"/>
  <c r="F14" i="1"/>
  <c r="G14" i="1" s="1"/>
  <c r="D7" i="1"/>
  <c r="F31" i="1" l="1"/>
  <c r="G31" i="1" s="1"/>
  <c r="F30" i="1"/>
  <c r="G30" i="1" s="1"/>
  <c r="F29" i="1" l="1"/>
  <c r="G29" i="1" s="1"/>
  <c r="F28" i="1" l="1"/>
  <c r="G28" i="1" s="1"/>
  <c r="F27" i="1"/>
  <c r="G27" i="1" s="1"/>
  <c r="F26" i="1"/>
  <c r="G26" i="1" s="1"/>
  <c r="F25" i="1" l="1"/>
  <c r="G25" i="1" s="1"/>
  <c r="F24" i="1" l="1"/>
  <c r="G24" i="1" s="1"/>
  <c r="F23" i="1"/>
  <c r="G23" i="1" s="1"/>
  <c r="F20" i="1" l="1"/>
  <c r="G20" i="1" s="1"/>
  <c r="F19" i="1"/>
  <c r="G19" i="1" s="1"/>
  <c r="F22" i="1"/>
  <c r="G22" i="1" s="1"/>
  <c r="F18" i="1"/>
  <c r="G18" i="1" s="1"/>
  <c r="F21" i="1"/>
  <c r="G21" i="1" s="1"/>
  <c r="F17" i="1"/>
  <c r="G17" i="1" s="1"/>
  <c r="G35" i="1" l="1"/>
  <c r="G37" i="1" s="1"/>
  <c r="G38" i="1" s="1"/>
</calcChain>
</file>

<file path=xl/sharedStrings.xml><?xml version="1.0" encoding="utf-8"?>
<sst xmlns="http://schemas.openxmlformats.org/spreadsheetml/2006/main" count="30" uniqueCount="29">
  <si>
    <t>Contributions</t>
  </si>
  <si>
    <t>SEIU NATIONAL INDUSTRY PENSION FUND</t>
  </si>
  <si>
    <t>[Employer Name]</t>
  </si>
  <si>
    <t>[Employer Number]</t>
  </si>
  <si>
    <t>Year</t>
  </si>
  <si>
    <t>5-Year Total</t>
  </si>
  <si>
    <t xml:space="preserve">Employer:   </t>
  </si>
  <si>
    <t xml:space="preserve">Employer Number:   </t>
  </si>
  <si>
    <t xml:space="preserve">Withdrawal year:   </t>
  </si>
  <si>
    <t>Deductible amount:</t>
  </si>
  <si>
    <t>Allocable Unfunded Vested Liability:</t>
  </si>
  <si>
    <t>Gross allocated liability:</t>
  </si>
  <si>
    <r>
      <rPr>
        <b/>
        <i/>
        <sz val="10"/>
        <rFont val="Arial"/>
        <family val="2"/>
      </rPr>
      <t>De minimis</t>
    </r>
    <r>
      <rPr>
        <b/>
        <sz val="10"/>
        <rFont val="Arial"/>
        <family val="2"/>
      </rPr>
      <t xml:space="preserve"> amount:</t>
    </r>
  </si>
  <si>
    <t>Plan Inputs</t>
  </si>
  <si>
    <t>Basic Pool</t>
  </si>
  <si>
    <t>Reallocated Pool</t>
  </si>
  <si>
    <t>Affected Benefits Pool</t>
  </si>
  <si>
    <t>Results</t>
  </si>
  <si>
    <t>*</t>
  </si>
  <si>
    <t>Calculate 5-Year Employer</t>
  </si>
  <si>
    <r>
      <t>5-Year Plan Contributions</t>
    </r>
    <r>
      <rPr>
        <sz val="11"/>
        <color rgb="FFFF0000"/>
        <rFont val="Arial"/>
        <family val="2"/>
      </rPr>
      <t>*</t>
    </r>
  </si>
  <si>
    <r>
      <t>Contributions</t>
    </r>
    <r>
      <rPr>
        <b/>
        <sz val="10"/>
        <color rgb="FFFF0000"/>
        <rFont val="Arial"/>
        <family val="2"/>
      </rPr>
      <t>*</t>
    </r>
  </si>
  <si>
    <t xml:space="preserve">Calculation type:   </t>
  </si>
  <si>
    <t>5-Year Employer Contributions</t>
  </si>
  <si>
    <t>Liability Allocated</t>
  </si>
  <si>
    <t>made pursuant to supplemental contribution rate increases effective after December 31, 2014</t>
  </si>
  <si>
    <t xml:space="preserve">Enter contributions obligated to be made. For Plan Years beginning on or after January 1, 2015, exclude contributions </t>
  </si>
  <si>
    <t>Estimated</t>
  </si>
  <si>
    <t>DETERMINATION OF EMPLOYER WITHDRAWAL LIABILITY - FOR 2025 WITHDRAWALS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</si>
</sst>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color theme="3"/>
      <name val="Arial"/>
      <family val="2"/>
    </font>
    <font>
      <b/>
      <sz val="10"/>
      <color rgb="FF3F3F3F"/>
      <name val="Arial"/>
      <family val="2"/>
    </font>
    <font>
      <b/>
      <i/>
      <sz val="1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b/>
      <sz val="10"/>
      <color rgb="FFC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9" tint="0.79998168889431442"/>
        <bgColor indexed="65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theme="4" tint="0.39997558519241921"/>
      </bottom>
      <diagonal/>
    </border>
    <border>
      <left/>
      <right style="medium">
        <color indexed="64"/>
      </right>
      <top/>
      <bottom style="medium">
        <color theme="4" tint="0.39997558519241921"/>
      </bottom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0" fontId="5" fillId="0" borderId="2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1" fillId="3" borderId="0" applyNumberFormat="0" applyBorder="0" applyAlignment="0" applyProtection="0"/>
  </cellStyleXfs>
  <cellXfs count="59">
    <xf numFmtId="0" fontId="0" fillId="0" borderId="0" xfId="0"/>
    <xf numFmtId="43" fontId="4" fillId="0" borderId="0" xfId="1" applyFont="1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43" fontId="2" fillId="0" borderId="0" xfId="1" applyFont="1" applyAlignment="1">
      <alignment horizontal="center"/>
    </xf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64" fontId="2" fillId="0" borderId="8" xfId="0" applyNumberFormat="1" applyFont="1" applyBorder="1"/>
    <xf numFmtId="164" fontId="2" fillId="0" borderId="0" xfId="0" applyNumberFormat="1" applyFont="1"/>
    <xf numFmtId="164" fontId="2" fillId="0" borderId="9" xfId="0" applyNumberFormat="1" applyFont="1" applyBorder="1"/>
    <xf numFmtId="164" fontId="2" fillId="0" borderId="10" xfId="0" quotePrefix="1" applyNumberFormat="1" applyFont="1" applyBorder="1" applyAlignment="1">
      <alignment horizontal="left"/>
    </xf>
    <xf numFmtId="164" fontId="2" fillId="0" borderId="1" xfId="0" quotePrefix="1" applyNumberFormat="1" applyFont="1" applyBorder="1" applyAlignment="1">
      <alignment horizontal="left"/>
    </xf>
    <xf numFmtId="164" fontId="2" fillId="0" borderId="11" xfId="0" quotePrefix="1" applyNumberFormat="1" applyFont="1" applyBorder="1" applyAlignment="1">
      <alignment horizontal="left"/>
    </xf>
    <xf numFmtId="43" fontId="2" fillId="0" borderId="0" xfId="0" applyNumberFormat="1" applyFont="1"/>
    <xf numFmtId="0" fontId="5" fillId="0" borderId="0" xfId="3" applyAlignment="1">
      <alignment horizontal="center"/>
    </xf>
    <xf numFmtId="0" fontId="5" fillId="0" borderId="0" xfId="3" applyAlignment="1">
      <alignment horizontal="right"/>
    </xf>
    <xf numFmtId="43" fontId="5" fillId="0" borderId="0" xfId="2" applyNumberFormat="1" applyBorder="1"/>
    <xf numFmtId="0" fontId="5" fillId="0" borderId="0" xfId="3" applyBorder="1" applyAlignment="1">
      <alignment horizontal="lef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3" fontId="2" fillId="0" borderId="9" xfId="0" applyNumberFormat="1" applyFont="1" applyBorder="1"/>
    <xf numFmtId="164" fontId="2" fillId="0" borderId="0" xfId="1" applyNumberFormat="1" applyFont="1" applyAlignment="1">
      <alignment horizontal="right"/>
    </xf>
    <xf numFmtId="164" fontId="6" fillId="2" borderId="4" xfId="4" applyNumberFormat="1" applyAlignment="1">
      <alignment horizontal="right"/>
    </xf>
    <xf numFmtId="0" fontId="8" fillId="0" borderId="0" xfId="0" applyFont="1"/>
    <xf numFmtId="164" fontId="2" fillId="0" borderId="0" xfId="1" applyNumberFormat="1" applyFont="1"/>
    <xf numFmtId="164" fontId="1" fillId="0" borderId="14" xfId="5" applyNumberFormat="1" applyFill="1" applyBorder="1" applyAlignment="1">
      <alignment horizontal="right"/>
    </xf>
    <xf numFmtId="164" fontId="1" fillId="0" borderId="0" xfId="5" applyNumberFormat="1" applyFill="1" applyBorder="1" applyAlignment="1">
      <alignment horizontal="center"/>
    </xf>
    <xf numFmtId="164" fontId="1" fillId="0" borderId="0" xfId="5" applyNumberFormat="1" applyFill="1" applyBorder="1"/>
    <xf numFmtId="164" fontId="1" fillId="0" borderId="0" xfId="5" applyNumberFormat="1" applyFill="1" applyBorder="1" applyAlignment="1"/>
    <xf numFmtId="164" fontId="1" fillId="0" borderId="0" xfId="5" applyNumberFormat="1" applyFill="1" applyBorder="1" applyAlignment="1">
      <alignment horizontal="right"/>
    </xf>
    <xf numFmtId="0" fontId="1" fillId="3" borderId="15" xfId="5" applyBorder="1" applyAlignment="1">
      <alignment horizontal="left"/>
    </xf>
    <xf numFmtId="0" fontId="1" fillId="3" borderId="17" xfId="5" applyBorder="1" applyAlignment="1">
      <alignment horizontal="left"/>
    </xf>
    <xf numFmtId="0" fontId="1" fillId="0" borderId="3" xfId="5" applyFill="1" applyBorder="1" applyAlignment="1">
      <alignment horizontal="center"/>
    </xf>
    <xf numFmtId="43" fontId="5" fillId="0" borderId="2" xfId="2" applyNumberFormat="1" applyAlignment="1">
      <alignment horizontal="center" wrapText="1"/>
    </xf>
    <xf numFmtId="0" fontId="5" fillId="0" borderId="2" xfId="2" applyAlignment="1">
      <alignment horizontal="center" wrapText="1"/>
    </xf>
    <xf numFmtId="4" fontId="5" fillId="0" borderId="2" xfId="2" applyNumberFormat="1" applyAlignment="1">
      <alignment horizontal="center" wrapText="1"/>
    </xf>
    <xf numFmtId="0" fontId="5" fillId="0" borderId="2" xfId="2" applyAlignment="1">
      <alignment horizontal="centerContinuous"/>
    </xf>
    <xf numFmtId="0" fontId="4" fillId="0" borderId="18" xfId="0" applyFont="1" applyBorder="1" applyAlignment="1">
      <alignment horizontal="center"/>
    </xf>
    <xf numFmtId="0" fontId="10" fillId="0" borderId="3" xfId="5" applyFont="1" applyFill="1" applyBorder="1" applyAlignment="1">
      <alignment horizontal="center"/>
    </xf>
    <xf numFmtId="0" fontId="5" fillId="0" borderId="12" xfId="2" applyFill="1" applyBorder="1" applyAlignment="1">
      <alignment horizontal="center"/>
    </xf>
    <xf numFmtId="0" fontId="5" fillId="0" borderId="2" xfId="2" applyFill="1" applyAlignment="1">
      <alignment horizontal="center"/>
    </xf>
    <xf numFmtId="0" fontId="5" fillId="0" borderId="13" xfId="2" applyFill="1" applyBorder="1" applyAlignment="1">
      <alignment horizontal="center"/>
    </xf>
    <xf numFmtId="0" fontId="5" fillId="0" borderId="2" xfId="2" applyAlignment="1">
      <alignment horizontal="center"/>
    </xf>
    <xf numFmtId="0" fontId="5" fillId="0" borderId="5" xfId="3" applyFill="1" applyBorder="1" applyAlignment="1">
      <alignment horizontal="center"/>
    </xf>
    <xf numFmtId="0" fontId="5" fillId="0" borderId="6" xfId="3" applyFill="1" applyBorder="1" applyAlignment="1">
      <alignment horizontal="center"/>
    </xf>
    <xf numFmtId="0" fontId="5" fillId="0" borderId="7" xfId="3" applyFill="1" applyBorder="1" applyAlignment="1">
      <alignment horizontal="center"/>
    </xf>
    <xf numFmtId="3" fontId="1" fillId="3" borderId="3" xfId="5" applyNumberFormat="1" applyBorder="1" applyProtection="1">
      <protection locked="0"/>
    </xf>
    <xf numFmtId="3" fontId="1" fillId="3" borderId="3" xfId="5" applyNumberFormat="1" applyBorder="1" applyAlignment="1" applyProtection="1">
      <alignment horizontal="right"/>
      <protection locked="0"/>
    </xf>
    <xf numFmtId="0" fontId="1" fillId="3" borderId="16" xfId="5" applyBorder="1" applyAlignment="1" applyProtection="1">
      <alignment horizontal="left"/>
      <protection locked="0"/>
    </xf>
    <xf numFmtId="0" fontId="1" fillId="3" borderId="3" xfId="5" applyBorder="1" applyAlignment="1" applyProtection="1">
      <alignment horizontal="left"/>
      <protection locked="0"/>
    </xf>
  </cellXfs>
  <cellStyles count="6">
    <cellStyle name="20% - Accent6" xfId="5" builtinId="50"/>
    <cellStyle name="Comma" xfId="1" builtinId="3"/>
    <cellStyle name="Heading 3" xfId="2" builtinId="18"/>
    <cellStyle name="Heading 4" xfId="3" builtinId="19"/>
    <cellStyle name="Normal" xfId="0" builtinId="0"/>
    <cellStyle name="Output" xfId="4" builtinId="21"/>
  </cellStyles>
  <dxfs count="0"/>
  <tableStyles count="1" defaultTableStyle="TableStyleMedium9" defaultPivotStyle="PivotStyleLight16">
    <tableStyle name="Invisible" pivot="0" table="0" count="0" xr9:uid="{D93014A9-DF74-4A04-BE3F-74ACA2083DD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2"/>
  <sheetViews>
    <sheetView tabSelected="1" zoomScaleNormal="100" workbookViewId="0">
      <selection activeCell="J31" sqref="J31"/>
    </sheetView>
  </sheetViews>
  <sheetFormatPr defaultColWidth="9.140625" defaultRowHeight="12.75" x14ac:dyDescent="0.2"/>
  <cols>
    <col min="1" max="1" width="6.5703125" style="5" customWidth="1"/>
    <col min="2" max="2" width="18.85546875" style="8" customWidth="1"/>
    <col min="3" max="3" width="16" style="8" customWidth="1"/>
    <col min="4" max="4" width="16.140625" style="3" customWidth="1"/>
    <col min="5" max="5" width="18.140625" style="3" customWidth="1"/>
    <col min="6" max="6" width="19.140625" style="3" customWidth="1"/>
    <col min="7" max="7" width="16" style="3" customWidth="1"/>
    <col min="8" max="8" width="3.85546875" style="3" customWidth="1"/>
    <col min="9" max="9" width="9.140625" style="3"/>
    <col min="10" max="10" width="19.140625" style="3" customWidth="1"/>
    <col min="11" max="11" width="13.42578125" style="3" bestFit="1" customWidth="1"/>
    <col min="12" max="13" width="9.140625" style="3"/>
    <col min="14" max="14" width="11.85546875" style="3" customWidth="1"/>
    <col min="15" max="16384" width="9.140625" style="3"/>
  </cols>
  <sheetData>
    <row r="1" spans="1:14" s="1" customFormat="1" ht="15" x14ac:dyDescent="0.25">
      <c r="A1" s="25" t="s">
        <v>1</v>
      </c>
    </row>
    <row r="2" spans="1:14" s="1" customFormat="1" ht="15" x14ac:dyDescent="0.25">
      <c r="A2" s="25" t="s">
        <v>28</v>
      </c>
    </row>
    <row r="4" spans="1:14" ht="15.75" thickBot="1" x14ac:dyDescent="0.3">
      <c r="B4" s="24" t="s">
        <v>6</v>
      </c>
      <c r="C4" s="57" t="s">
        <v>2</v>
      </c>
      <c r="D4" s="40"/>
      <c r="E4" s="40"/>
      <c r="F4" s="39"/>
      <c r="G4" s="9"/>
    </row>
    <row r="5" spans="1:14" ht="15" x14ac:dyDescent="0.25">
      <c r="B5" s="24" t="s">
        <v>7</v>
      </c>
      <c r="C5" s="58" t="s">
        <v>3</v>
      </c>
      <c r="G5" s="9"/>
      <c r="I5" s="52" t="s">
        <v>19</v>
      </c>
      <c r="J5" s="53"/>
      <c r="K5" s="54"/>
    </row>
    <row r="6" spans="1:14" ht="15.75" thickBot="1" x14ac:dyDescent="0.3">
      <c r="B6" s="24" t="s">
        <v>8</v>
      </c>
      <c r="C6" s="41">
        <v>2025</v>
      </c>
      <c r="E6" s="9"/>
      <c r="F6" s="9"/>
      <c r="G6" s="9"/>
      <c r="H6" s="2"/>
      <c r="I6" s="48" t="s">
        <v>0</v>
      </c>
      <c r="J6" s="49"/>
      <c r="K6" s="50"/>
    </row>
    <row r="7" spans="1:14" ht="15" x14ac:dyDescent="0.25">
      <c r="B7" s="24" t="s">
        <v>22</v>
      </c>
      <c r="C7" s="47" t="s">
        <v>27</v>
      </c>
      <c r="D7" s="32" t="str">
        <f>IF(AND(C6&lt;&gt;2025,YEAR(C6)&lt;&gt;2025), "ERROR: WITHDRAWAL MUST BE DURING 2025","")</f>
        <v/>
      </c>
      <c r="I7" s="6" t="s">
        <v>4</v>
      </c>
      <c r="J7" s="5" t="s">
        <v>21</v>
      </c>
      <c r="K7" s="7" t="s">
        <v>5</v>
      </c>
    </row>
    <row r="8" spans="1:14" x14ac:dyDescent="0.2">
      <c r="I8" s="10">
        <v>2001</v>
      </c>
      <c r="J8" s="55"/>
      <c r="K8" s="11"/>
    </row>
    <row r="9" spans="1:14" ht="15.75" thickBot="1" x14ac:dyDescent="0.3">
      <c r="B9" s="45" t="s">
        <v>13</v>
      </c>
      <c r="C9" s="45"/>
      <c r="D9" s="45"/>
      <c r="E9" s="45"/>
      <c r="I9" s="10">
        <v>2002</v>
      </c>
      <c r="J9" s="55"/>
      <c r="K9" s="11"/>
    </row>
    <row r="10" spans="1:14" ht="32.1" customHeight="1" thickBot="1" x14ac:dyDescent="0.3">
      <c r="A10" s="23"/>
      <c r="B10" s="42" t="s">
        <v>14</v>
      </c>
      <c r="C10" s="42" t="s">
        <v>15</v>
      </c>
      <c r="D10" s="43" t="s">
        <v>16</v>
      </c>
      <c r="E10" s="43" t="s">
        <v>20</v>
      </c>
      <c r="F10" s="43" t="s">
        <v>23</v>
      </c>
      <c r="G10" s="44" t="s">
        <v>24</v>
      </c>
      <c r="I10" s="10">
        <v>2003</v>
      </c>
      <c r="J10" s="55"/>
      <c r="K10" s="11"/>
    </row>
    <row r="11" spans="1:14" ht="15" x14ac:dyDescent="0.25">
      <c r="A11" s="23" t="s">
        <v>4</v>
      </c>
      <c r="I11" s="10">
        <v>2004</v>
      </c>
      <c r="J11" s="55"/>
      <c r="K11" s="29"/>
      <c r="M11" s="22"/>
    </row>
    <row r="12" spans="1:14" x14ac:dyDescent="0.2">
      <c r="A12" s="5">
        <v>2005</v>
      </c>
      <c r="B12" s="34">
        <v>407355</v>
      </c>
      <c r="C12" s="37">
        <v>16628</v>
      </c>
      <c r="D12" s="35">
        <v>0</v>
      </c>
      <c r="E12" s="36">
        <v>173635603</v>
      </c>
      <c r="F12" s="33">
        <f>K12</f>
        <v>0</v>
      </c>
      <c r="G12" s="30">
        <f t="shared" ref="G12:G31" si="0">(F12/E12)*(B12+C12+D12)</f>
        <v>0</v>
      </c>
      <c r="I12" s="10">
        <v>2005</v>
      </c>
      <c r="J12" s="56"/>
      <c r="K12" s="29">
        <f t="shared" ref="K12:K31" si="1">SUM(J8:J12)</f>
        <v>0</v>
      </c>
      <c r="M12" s="22"/>
      <c r="N12" s="22"/>
    </row>
    <row r="13" spans="1:14" x14ac:dyDescent="0.2">
      <c r="A13" s="5">
        <v>2006</v>
      </c>
      <c r="B13" s="34">
        <v>-6979723</v>
      </c>
      <c r="C13" s="37">
        <v>30938</v>
      </c>
      <c r="D13" s="35">
        <v>0</v>
      </c>
      <c r="E13" s="36">
        <v>183095035</v>
      </c>
      <c r="F13" s="33">
        <f>K13</f>
        <v>0</v>
      </c>
      <c r="G13" s="30">
        <f t="shared" si="0"/>
        <v>0</v>
      </c>
      <c r="I13" s="10">
        <v>2006</v>
      </c>
      <c r="J13" s="56"/>
      <c r="K13" s="29">
        <f t="shared" si="1"/>
        <v>0</v>
      </c>
      <c r="M13" s="22"/>
      <c r="N13" s="22"/>
    </row>
    <row r="14" spans="1:14" x14ac:dyDescent="0.2">
      <c r="A14" s="5">
        <v>2007</v>
      </c>
      <c r="B14" s="34">
        <v>8705171</v>
      </c>
      <c r="C14" s="37">
        <v>234100</v>
      </c>
      <c r="D14" s="35">
        <v>0</v>
      </c>
      <c r="E14" s="36">
        <v>191086522</v>
      </c>
      <c r="F14" s="33">
        <f>K14</f>
        <v>0</v>
      </c>
      <c r="G14" s="30">
        <f t="shared" si="0"/>
        <v>0</v>
      </c>
      <c r="I14" s="10">
        <v>2007</v>
      </c>
      <c r="J14" s="56"/>
      <c r="K14" s="29">
        <f t="shared" si="1"/>
        <v>0</v>
      </c>
      <c r="M14" s="22"/>
      <c r="N14" s="22"/>
    </row>
    <row r="15" spans="1:14" x14ac:dyDescent="0.2">
      <c r="A15" s="5">
        <v>2008</v>
      </c>
      <c r="B15" s="34">
        <v>25169411</v>
      </c>
      <c r="C15" s="37">
        <v>950793</v>
      </c>
      <c r="D15" s="35">
        <v>0</v>
      </c>
      <c r="E15" s="38">
        <v>198119385</v>
      </c>
      <c r="F15" s="33">
        <f>K15</f>
        <v>0</v>
      </c>
      <c r="G15" s="30">
        <f t="shared" si="0"/>
        <v>0</v>
      </c>
      <c r="I15" s="10">
        <v>2008</v>
      </c>
      <c r="J15" s="56"/>
      <c r="K15" s="29">
        <f t="shared" si="1"/>
        <v>0</v>
      </c>
      <c r="M15" s="22"/>
      <c r="N15" s="22"/>
    </row>
    <row r="16" spans="1:14" x14ac:dyDescent="0.2">
      <c r="A16" s="5">
        <v>2009</v>
      </c>
      <c r="B16" s="34">
        <v>53111492</v>
      </c>
      <c r="C16" s="37">
        <v>271565</v>
      </c>
      <c r="D16" s="35">
        <v>0</v>
      </c>
      <c r="E16" s="36">
        <v>203044985</v>
      </c>
      <c r="F16" s="33">
        <f>K16</f>
        <v>0</v>
      </c>
      <c r="G16" s="30">
        <f t="shared" si="0"/>
        <v>0</v>
      </c>
      <c r="I16" s="10">
        <v>2009</v>
      </c>
      <c r="J16" s="56"/>
      <c r="K16" s="29">
        <f t="shared" si="1"/>
        <v>0</v>
      </c>
      <c r="M16" s="22"/>
      <c r="N16" s="22"/>
    </row>
    <row r="17" spans="1:14" x14ac:dyDescent="0.2">
      <c r="A17" s="5">
        <v>2010</v>
      </c>
      <c r="B17" s="34">
        <v>19744152</v>
      </c>
      <c r="C17" s="37">
        <v>1580075</v>
      </c>
      <c r="D17" s="35">
        <v>0</v>
      </c>
      <c r="E17" s="36">
        <v>207848001</v>
      </c>
      <c r="F17" s="33">
        <f t="shared" ref="F17:F29" si="2">K17</f>
        <v>0</v>
      </c>
      <c r="G17" s="30">
        <f t="shared" si="0"/>
        <v>0</v>
      </c>
      <c r="I17" s="10">
        <v>2010</v>
      </c>
      <c r="J17" s="56"/>
      <c r="K17" s="29">
        <f t="shared" si="1"/>
        <v>0</v>
      </c>
      <c r="M17" s="22"/>
      <c r="N17" s="22"/>
    </row>
    <row r="18" spans="1:14" x14ac:dyDescent="0.2">
      <c r="A18" s="5">
        <v>2011</v>
      </c>
      <c r="B18" s="34">
        <v>66285637</v>
      </c>
      <c r="C18" s="38">
        <v>937553</v>
      </c>
      <c r="D18" s="35">
        <v>0</v>
      </c>
      <c r="E18" s="36">
        <v>213718532</v>
      </c>
      <c r="F18" s="33">
        <f t="shared" si="2"/>
        <v>0</v>
      </c>
      <c r="G18" s="30">
        <f t="shared" si="0"/>
        <v>0</v>
      </c>
      <c r="I18" s="10">
        <v>2011</v>
      </c>
      <c r="J18" s="56"/>
      <c r="K18" s="29">
        <f t="shared" si="1"/>
        <v>0</v>
      </c>
      <c r="M18" s="22"/>
      <c r="N18" s="22"/>
    </row>
    <row r="19" spans="1:14" x14ac:dyDescent="0.2">
      <c r="A19" s="5">
        <v>2012</v>
      </c>
      <c r="B19" s="34">
        <v>40737046</v>
      </c>
      <c r="C19" s="38">
        <v>1517279</v>
      </c>
      <c r="D19" s="35">
        <v>0</v>
      </c>
      <c r="E19" s="36">
        <v>224568256</v>
      </c>
      <c r="F19" s="33">
        <f t="shared" si="2"/>
        <v>0</v>
      </c>
      <c r="G19" s="30">
        <f t="shared" si="0"/>
        <v>0</v>
      </c>
      <c r="I19" s="10">
        <v>2012</v>
      </c>
      <c r="J19" s="56"/>
      <c r="K19" s="29">
        <f t="shared" si="1"/>
        <v>0</v>
      </c>
      <c r="M19" s="22"/>
      <c r="N19" s="22"/>
    </row>
    <row r="20" spans="1:14" x14ac:dyDescent="0.2">
      <c r="A20" s="5">
        <v>2013</v>
      </c>
      <c r="B20" s="34">
        <v>21210426</v>
      </c>
      <c r="C20" s="38">
        <v>2706493</v>
      </c>
      <c r="D20" s="35">
        <v>0</v>
      </c>
      <c r="E20" s="36">
        <v>225996766</v>
      </c>
      <c r="F20" s="33">
        <f t="shared" si="2"/>
        <v>0</v>
      </c>
      <c r="G20" s="30">
        <f t="shared" si="0"/>
        <v>0</v>
      </c>
      <c r="I20" s="10">
        <v>2013</v>
      </c>
      <c r="J20" s="56"/>
      <c r="K20" s="29">
        <f t="shared" si="1"/>
        <v>0</v>
      </c>
      <c r="M20" s="22"/>
      <c r="N20" s="22"/>
    </row>
    <row r="21" spans="1:14" x14ac:dyDescent="0.2">
      <c r="A21" s="5">
        <v>2014</v>
      </c>
      <c r="B21" s="34">
        <v>48451956</v>
      </c>
      <c r="C21" s="38">
        <v>141152</v>
      </c>
      <c r="D21" s="35">
        <v>0</v>
      </c>
      <c r="E21" s="36">
        <v>247709038</v>
      </c>
      <c r="F21" s="33">
        <f t="shared" si="2"/>
        <v>0</v>
      </c>
      <c r="G21" s="30">
        <f t="shared" si="0"/>
        <v>0</v>
      </c>
      <c r="I21" s="10">
        <v>2014</v>
      </c>
      <c r="J21" s="56"/>
      <c r="K21" s="29">
        <f t="shared" si="1"/>
        <v>0</v>
      </c>
      <c r="M21" s="22"/>
      <c r="N21" s="22"/>
    </row>
    <row r="22" spans="1:14" x14ac:dyDescent="0.2">
      <c r="A22" s="5">
        <v>2015</v>
      </c>
      <c r="B22" s="34">
        <v>73247125</v>
      </c>
      <c r="C22" s="38">
        <v>2745733</v>
      </c>
      <c r="D22" s="36">
        <v>0</v>
      </c>
      <c r="E22" s="36">
        <v>267211928</v>
      </c>
      <c r="F22" s="33">
        <f t="shared" si="2"/>
        <v>0</v>
      </c>
      <c r="G22" s="30">
        <f t="shared" si="0"/>
        <v>0</v>
      </c>
      <c r="I22" s="10">
        <v>2015</v>
      </c>
      <c r="J22" s="55"/>
      <c r="K22" s="29">
        <f t="shared" si="1"/>
        <v>0</v>
      </c>
      <c r="M22" s="22"/>
      <c r="N22" s="22"/>
    </row>
    <row r="23" spans="1:14" x14ac:dyDescent="0.2">
      <c r="A23" s="5">
        <v>2016</v>
      </c>
      <c r="B23" s="34">
        <v>74665456</v>
      </c>
      <c r="C23" s="38">
        <v>1744837</v>
      </c>
      <c r="D23" s="36">
        <v>0</v>
      </c>
      <c r="E23" s="36">
        <v>285321630</v>
      </c>
      <c r="F23" s="33">
        <f t="shared" si="2"/>
        <v>0</v>
      </c>
      <c r="G23" s="30">
        <f t="shared" si="0"/>
        <v>0</v>
      </c>
      <c r="I23" s="10">
        <v>2016</v>
      </c>
      <c r="J23" s="55"/>
      <c r="K23" s="29">
        <f t="shared" si="1"/>
        <v>0</v>
      </c>
      <c r="M23" s="22"/>
      <c r="N23" s="22"/>
    </row>
    <row r="24" spans="1:14" x14ac:dyDescent="0.2">
      <c r="A24" s="5">
        <v>2017</v>
      </c>
      <c r="B24" s="34">
        <v>-1648248</v>
      </c>
      <c r="C24" s="38">
        <v>652294</v>
      </c>
      <c r="D24" s="36">
        <v>0</v>
      </c>
      <c r="E24" s="36">
        <v>300500965</v>
      </c>
      <c r="F24" s="33">
        <f t="shared" si="2"/>
        <v>0</v>
      </c>
      <c r="G24" s="30">
        <f t="shared" si="0"/>
        <v>0</v>
      </c>
      <c r="I24" s="10">
        <v>2017</v>
      </c>
      <c r="J24" s="55"/>
      <c r="K24" s="29">
        <f t="shared" si="1"/>
        <v>0</v>
      </c>
      <c r="M24" s="22"/>
      <c r="N24" s="22"/>
    </row>
    <row r="25" spans="1:14" x14ac:dyDescent="0.2">
      <c r="A25" s="46">
        <v>2018</v>
      </c>
      <c r="B25" s="38">
        <v>63463809</v>
      </c>
      <c r="C25" s="38">
        <v>512233</v>
      </c>
      <c r="D25" s="36">
        <v>0</v>
      </c>
      <c r="E25" s="36">
        <v>308745933</v>
      </c>
      <c r="F25" s="33">
        <f t="shared" si="2"/>
        <v>0</v>
      </c>
      <c r="G25" s="30">
        <f t="shared" si="0"/>
        <v>0</v>
      </c>
      <c r="I25" s="10">
        <v>2018</v>
      </c>
      <c r="J25" s="55"/>
      <c r="K25" s="29">
        <f t="shared" si="1"/>
        <v>0</v>
      </c>
      <c r="M25" s="22"/>
      <c r="N25" s="22"/>
    </row>
    <row r="26" spans="1:14" x14ac:dyDescent="0.2">
      <c r="A26" s="46">
        <v>2019</v>
      </c>
      <c r="B26" s="38">
        <v>44293759</v>
      </c>
      <c r="C26" s="38">
        <v>4927934</v>
      </c>
      <c r="D26" s="36">
        <v>0</v>
      </c>
      <c r="E26" s="36">
        <v>313060715</v>
      </c>
      <c r="F26" s="33">
        <f t="shared" si="2"/>
        <v>0</v>
      </c>
      <c r="G26" s="30">
        <f t="shared" si="0"/>
        <v>0</v>
      </c>
      <c r="I26" s="10">
        <v>2019</v>
      </c>
      <c r="J26" s="55"/>
      <c r="K26" s="29">
        <f t="shared" si="1"/>
        <v>0</v>
      </c>
      <c r="M26" s="22"/>
      <c r="N26" s="22"/>
    </row>
    <row r="27" spans="1:14" x14ac:dyDescent="0.2">
      <c r="A27" s="46">
        <v>2020</v>
      </c>
      <c r="B27" s="38">
        <v>146554533</v>
      </c>
      <c r="C27" s="38">
        <v>873180</v>
      </c>
      <c r="D27" s="36">
        <v>0</v>
      </c>
      <c r="E27" s="36">
        <v>304315150</v>
      </c>
      <c r="F27" s="33">
        <f t="shared" si="2"/>
        <v>0</v>
      </c>
      <c r="G27" s="30">
        <f t="shared" si="0"/>
        <v>0</v>
      </c>
      <c r="I27" s="10">
        <v>2020</v>
      </c>
      <c r="J27" s="55"/>
      <c r="K27" s="29">
        <f t="shared" si="1"/>
        <v>0</v>
      </c>
      <c r="M27" s="22"/>
      <c r="N27" s="22"/>
    </row>
    <row r="28" spans="1:14" x14ac:dyDescent="0.2">
      <c r="A28" s="46">
        <v>2021</v>
      </c>
      <c r="B28" s="38">
        <v>-80959017</v>
      </c>
      <c r="C28" s="38">
        <v>1062245</v>
      </c>
      <c r="D28" s="36">
        <v>0</v>
      </c>
      <c r="E28" s="36">
        <v>305522979</v>
      </c>
      <c r="F28" s="33">
        <f t="shared" si="2"/>
        <v>0</v>
      </c>
      <c r="G28" s="30">
        <f t="shared" si="0"/>
        <v>0</v>
      </c>
      <c r="I28" s="10">
        <v>2021</v>
      </c>
      <c r="J28" s="55"/>
      <c r="K28" s="29">
        <f t="shared" si="1"/>
        <v>0</v>
      </c>
      <c r="M28" s="22"/>
      <c r="N28" s="22"/>
    </row>
    <row r="29" spans="1:14" x14ac:dyDescent="0.2">
      <c r="A29" s="46">
        <v>2022</v>
      </c>
      <c r="B29" s="38">
        <v>55022107</v>
      </c>
      <c r="C29" s="38">
        <v>4799820</v>
      </c>
      <c r="D29" s="36">
        <v>0</v>
      </c>
      <c r="E29" s="36">
        <v>278719055</v>
      </c>
      <c r="F29" s="33">
        <f t="shared" si="2"/>
        <v>0</v>
      </c>
      <c r="G29" s="30">
        <f t="shared" si="0"/>
        <v>0</v>
      </c>
      <c r="I29" s="10">
        <v>2022</v>
      </c>
      <c r="J29" s="55"/>
      <c r="K29" s="29">
        <f t="shared" si="1"/>
        <v>0</v>
      </c>
      <c r="M29" s="22"/>
      <c r="N29" s="22"/>
    </row>
    <row r="30" spans="1:14" x14ac:dyDescent="0.2">
      <c r="A30" s="46">
        <v>2023</v>
      </c>
      <c r="B30" s="38">
        <v>-156993432</v>
      </c>
      <c r="C30" s="38">
        <v>11214521</v>
      </c>
      <c r="D30" s="36">
        <v>0</v>
      </c>
      <c r="E30" s="36">
        <v>274496456</v>
      </c>
      <c r="F30" s="33">
        <f t="shared" ref="F30:F31" si="3">K30</f>
        <v>0</v>
      </c>
      <c r="G30" s="30">
        <f t="shared" si="0"/>
        <v>0</v>
      </c>
      <c r="I30" s="10">
        <v>2023</v>
      </c>
      <c r="J30" s="55"/>
      <c r="K30" s="29">
        <f t="shared" si="1"/>
        <v>0</v>
      </c>
      <c r="M30" s="22"/>
      <c r="N30" s="22"/>
    </row>
    <row r="31" spans="1:14" x14ac:dyDescent="0.2">
      <c r="A31" s="46">
        <v>2024</v>
      </c>
      <c r="B31" s="38">
        <v>-161594332</v>
      </c>
      <c r="C31" s="38">
        <v>5453386</v>
      </c>
      <c r="D31" s="36">
        <v>26973407</v>
      </c>
      <c r="E31" s="36">
        <v>276021659</v>
      </c>
      <c r="F31" s="33">
        <f t="shared" si="3"/>
        <v>0</v>
      </c>
      <c r="G31" s="30">
        <f t="shared" si="0"/>
        <v>0</v>
      </c>
      <c r="I31" s="10">
        <v>2024</v>
      </c>
      <c r="J31" s="55"/>
      <c r="K31" s="29">
        <f t="shared" si="1"/>
        <v>0</v>
      </c>
      <c r="M31" s="22"/>
      <c r="N31" s="22"/>
    </row>
    <row r="32" spans="1:14" x14ac:dyDescent="0.2">
      <c r="B32" s="12"/>
      <c r="C32" s="12"/>
      <c r="G32" s="14"/>
      <c r="I32" s="16"/>
      <c r="J32" s="17"/>
      <c r="K32" s="18"/>
      <c r="M32" s="22"/>
      <c r="N32" s="22"/>
    </row>
    <row r="33" spans="1:14" ht="15.75" thickBot="1" x14ac:dyDescent="0.3">
      <c r="A33" s="9"/>
      <c r="B33" s="2"/>
      <c r="C33" s="2"/>
      <c r="E33" s="51" t="s">
        <v>17</v>
      </c>
      <c r="F33" s="51"/>
      <c r="G33" s="51"/>
      <c r="I33" s="16"/>
      <c r="J33" s="17"/>
      <c r="K33" s="18"/>
      <c r="N33" s="22"/>
    </row>
    <row r="34" spans="1:14" ht="13.5" thickBot="1" x14ac:dyDescent="0.25">
      <c r="B34" s="2"/>
      <c r="C34" s="2"/>
      <c r="I34" s="19"/>
      <c r="J34" s="20"/>
      <c r="K34" s="21"/>
    </row>
    <row r="35" spans="1:14" x14ac:dyDescent="0.2">
      <c r="B35" s="2"/>
      <c r="C35" s="2"/>
      <c r="E35" s="15" t="s">
        <v>11</v>
      </c>
      <c r="F35" s="15"/>
      <c r="G35" s="30">
        <f>SUM(G12:G31)</f>
        <v>0</v>
      </c>
    </row>
    <row r="36" spans="1:14" x14ac:dyDescent="0.2">
      <c r="B36" s="2"/>
      <c r="C36" s="2"/>
      <c r="E36" s="15" t="s">
        <v>12</v>
      </c>
      <c r="F36" s="15"/>
      <c r="G36" s="30">
        <v>50000</v>
      </c>
    </row>
    <row r="37" spans="1:14" x14ac:dyDescent="0.2">
      <c r="B37" s="12"/>
      <c r="C37" s="12"/>
      <c r="E37" s="4" t="s">
        <v>9</v>
      </c>
      <c r="F37" s="4"/>
      <c r="G37" s="30">
        <f>ROUND(MAX(MIN(100000+G36-G35,G35,G36),0),0)</f>
        <v>0</v>
      </c>
    </row>
    <row r="38" spans="1:14" ht="15" x14ac:dyDescent="0.25">
      <c r="E38" s="26" t="s">
        <v>10</v>
      </c>
      <c r="F38" s="26"/>
      <c r="G38" s="31">
        <f>MAX(G35-G37,0)</f>
        <v>0</v>
      </c>
    </row>
    <row r="39" spans="1:14" x14ac:dyDescent="0.2">
      <c r="G39" s="13"/>
    </row>
    <row r="41" spans="1:14" x14ac:dyDescent="0.2">
      <c r="A41" s="27" t="s">
        <v>18</v>
      </c>
      <c r="B41" s="28" t="s">
        <v>26</v>
      </c>
    </row>
    <row r="42" spans="1:14" x14ac:dyDescent="0.2">
      <c r="B42" s="28" t="s">
        <v>25</v>
      </c>
    </row>
  </sheetData>
  <sheetProtection algorithmName="SHA-512" hashValue="Uzs+jIYO1vsegcGoQSvvk1TpJ6ggCsAWXYRTqoZpKRDD/abgvGAb4keFzHC8eu6GtW02iTc6BvMDXktYJQckdA==" saltValue="PdUkVoKoDFKna3viGoDEbA==" spinCount="100000" sheet="1" formatColumns="0" selectLockedCells="1"/>
  <protectedRanges>
    <protectedRange sqref="J8:J31 C4:C5" name="Range1"/>
  </protectedRanges>
  <mergeCells count="3">
    <mergeCell ref="I6:K6"/>
    <mergeCell ref="E33:G33"/>
    <mergeCell ref="I5:K5"/>
  </mergeCells>
  <phoneticPr fontId="3" type="noConversion"/>
  <pageMargins left="0.75" right="0.75" top="1" bottom="1" header="0.5" footer="0.5"/>
  <pageSetup scale="7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SEIU_Benifits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Jonas</dc:creator>
  <cp:lastModifiedBy>Wallace, John</cp:lastModifiedBy>
  <cp:lastPrinted>2019-03-07T22:42:21Z</cp:lastPrinted>
  <dcterms:created xsi:type="dcterms:W3CDTF">2004-03-19T14:42:17Z</dcterms:created>
  <dcterms:modified xsi:type="dcterms:W3CDTF">2025-12-17T16:22:38Z</dcterms:modified>
</cp:coreProperties>
</file>